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filterPrivacy="1" defaultThemeVersion="124226"/>
  <xr:revisionPtr revIDLastSave="1" documentId="6_{AFC4126B-4C39-469B-A1C7-977D75978005}" xr6:coauthVersionLast="34" xr6:coauthVersionMax="34" xr10:uidLastSave="{CDF90781-4627-4BE2-8CE5-7E5218571774}"/>
  <bookViews>
    <workbookView xWindow="930" yWindow="2070" windowWidth="1980" windowHeight="4860" tabRatio="799" xr2:uid="{00000000-000D-0000-FFFF-FFFF00000000}"/>
  </bookViews>
  <sheets>
    <sheet name="Control de costes" sheetId="44" r:id="rId1"/>
  </sheets>
  <definedNames>
    <definedName name="APL">#REF!</definedName>
    <definedName name="APL_Tel">#REF!</definedName>
    <definedName name="CAD">#REF!</definedName>
    <definedName name="CAD_Tel">#REF!</definedName>
    <definedName name="Commissioning_Engineer">#REF!</definedName>
    <definedName name="Commissioning_Engineer_Tel">#REF!</definedName>
    <definedName name="CPH">#REF!</definedName>
    <definedName name="CPH_Tel">#REF!</definedName>
    <definedName name="Customer">#REF!</definedName>
    <definedName name="Electrical_Engineer">#REF!</definedName>
    <definedName name="Electrical_Engineer_Tel">#REF!</definedName>
    <definedName name="Health_Safety">#REF!</definedName>
    <definedName name="Health_Safety_Tel">#REF!</definedName>
    <definedName name="Im_Phase_Project_Manager">#REF!</definedName>
    <definedName name="Im_Phase_Project_Manager_Tel">#REF!</definedName>
    <definedName name="Master_Path">#REF!</definedName>
    <definedName name="PreProject_Leader">#REF!</definedName>
    <definedName name="PreProject_Leader_Tel">#REF!</definedName>
    <definedName name="Process_Engineer">#REF!</definedName>
    <definedName name="Process_Engineer_Tel">#REF!</definedName>
    <definedName name="Proj_Num">#REF!</definedName>
    <definedName name="Proj_Path">#REF!</definedName>
    <definedName name="Proj_Title">#REF!</definedName>
    <definedName name="Sales_Leader">#REF!</definedName>
    <definedName name="Sales_Leader_Tel">#REF!</definedName>
    <definedName name="Sales_Phase_Project_Manager">#REF!</definedName>
    <definedName name="Sales_Phase_Project_Manager_Tel">#REF!</definedName>
    <definedName name="Site">#REF!</definedName>
    <definedName name="Site_Manager">#REF!</definedName>
    <definedName name="Site_Manager_Tel">#REF!</definedName>
    <definedName name="TPL">#REF!</definedName>
    <definedName name="TPL_Tel">#REF!</definedName>
    <definedName name="TSS_Responsible">#REF!</definedName>
    <definedName name="TSS_Responsible_Tel">#REF!</definedName>
    <definedName name="Utility_Engineer">#REF!</definedName>
    <definedName name="Utility_Engineer_Tel">#REF!</definedName>
  </definedNames>
  <calcPr calcId="179017"/>
</workbook>
</file>

<file path=xl/calcChain.xml><?xml version="1.0" encoding="utf-8"?>
<calcChain xmlns="http://schemas.openxmlformats.org/spreadsheetml/2006/main">
  <c r="G55" i="44" l="1"/>
  <c r="H55" i="44" s="1"/>
  <c r="G41" i="44"/>
  <c r="H41" i="44" s="1"/>
  <c r="G26" i="44"/>
  <c r="H26" i="44" s="1"/>
  <c r="G16" i="44"/>
  <c r="H16" i="44" s="1"/>
  <c r="B5" i="44"/>
  <c r="D5" i="44"/>
  <c r="E5" i="44"/>
  <c r="C5" i="44"/>
  <c r="F5" i="44"/>
  <c r="B51" i="44"/>
  <c r="D51" i="44"/>
  <c r="E51" i="44"/>
  <c r="C51" i="44"/>
  <c r="F51" i="44"/>
  <c r="B47" i="44"/>
  <c r="D47" i="44"/>
  <c r="E47" i="44"/>
  <c r="C47" i="44"/>
  <c r="F47" i="44"/>
  <c r="B40" i="44"/>
  <c r="D40" i="44"/>
  <c r="E40" i="44"/>
  <c r="C40" i="44"/>
  <c r="F40" i="44"/>
  <c r="B29" i="44"/>
  <c r="D29" i="44"/>
  <c r="E29" i="44"/>
  <c r="C29" i="44"/>
  <c r="F29" i="44"/>
  <c r="B24" i="44"/>
  <c r="D24" i="44"/>
  <c r="E24" i="44"/>
  <c r="C24" i="44"/>
  <c r="F24" i="44"/>
  <c r="B18" i="44"/>
  <c r="D18" i="44"/>
  <c r="E18" i="44"/>
  <c r="C18" i="44"/>
  <c r="F18" i="44"/>
  <c r="B13" i="44"/>
  <c r="D13" i="44"/>
  <c r="E13" i="44"/>
  <c r="C13" i="44"/>
  <c r="F13" i="44"/>
  <c r="B6" i="44"/>
  <c r="D6" i="44"/>
  <c r="E6" i="44"/>
  <c r="C6" i="44"/>
  <c r="F6" i="44"/>
  <c r="A2" i="44"/>
  <c r="G7" i="44"/>
  <c r="G8" i="44"/>
  <c r="H8" i="44" s="1"/>
  <c r="G9" i="44"/>
  <c r="H9" i="44" s="1"/>
  <c r="G10" i="44"/>
  <c r="H10" i="44" s="1"/>
  <c r="G11" i="44"/>
  <c r="H11" i="44" s="1"/>
  <c r="G12" i="44"/>
  <c r="H12" i="44" s="1"/>
  <c r="G14" i="44"/>
  <c r="H14" i="44" s="1"/>
  <c r="H15" i="44"/>
  <c r="G17" i="44"/>
  <c r="H17" i="44" s="1"/>
  <c r="G19" i="44"/>
  <c r="H19" i="44" s="1"/>
  <c r="G20" i="44"/>
  <c r="H20" i="44" s="1"/>
  <c r="G21" i="44"/>
  <c r="H21" i="44" s="1"/>
  <c r="G22" i="44"/>
  <c r="H22" i="44" s="1"/>
  <c r="G23" i="44"/>
  <c r="H23" i="44" s="1"/>
  <c r="G25" i="44"/>
  <c r="G27" i="44"/>
  <c r="H27" i="44" s="1"/>
  <c r="G28" i="44"/>
  <c r="H28" i="44" s="1"/>
  <c r="G30" i="44"/>
  <c r="G31" i="44"/>
  <c r="H31" i="44" s="1"/>
  <c r="G32" i="44"/>
  <c r="H32" i="44" s="1"/>
  <c r="G33" i="44"/>
  <c r="H33" i="44" s="1"/>
  <c r="G34" i="44"/>
  <c r="H34" i="44" s="1"/>
  <c r="G35" i="44"/>
  <c r="H35" i="44" s="1"/>
  <c r="G36" i="44"/>
  <c r="H36" i="44" s="1"/>
  <c r="G37" i="44"/>
  <c r="H37" i="44" s="1"/>
  <c r="G38" i="44"/>
  <c r="H38" i="44" s="1"/>
  <c r="G39" i="44"/>
  <c r="H39" i="44" s="1"/>
  <c r="G42" i="44"/>
  <c r="H42" i="44" s="1"/>
  <c r="G43" i="44"/>
  <c r="H43" i="44" s="1"/>
  <c r="G44" i="44"/>
  <c r="H44" i="44" s="1"/>
  <c r="G45" i="44"/>
  <c r="H45" i="44" s="1"/>
  <c r="G46" i="44"/>
  <c r="H46" i="44" s="1"/>
  <c r="G48" i="44"/>
  <c r="H48" i="44" s="1"/>
  <c r="G49" i="44"/>
  <c r="H49" i="44" s="1"/>
  <c r="G50" i="44"/>
  <c r="H50" i="44" s="1"/>
  <c r="G52" i="44"/>
  <c r="G53" i="44"/>
  <c r="G54" i="44"/>
  <c r="G5" i="44" l="1"/>
  <c r="H5" i="44" s="1"/>
  <c r="G24" i="44"/>
  <c r="H24" i="44" s="1"/>
  <c r="G47" i="44"/>
  <c r="H47" i="44" s="1"/>
  <c r="G29" i="44"/>
  <c r="H29" i="44" s="1"/>
  <c r="G51" i="44"/>
  <c r="H51" i="44" s="1"/>
  <c r="G40" i="44"/>
  <c r="H40" i="44" s="1"/>
  <c r="H54" i="44"/>
  <c r="G18" i="44"/>
  <c r="H18" i="44" s="1"/>
  <c r="G13" i="44"/>
  <c r="H13" i="44" s="1"/>
  <c r="H52" i="44"/>
  <c r="H30" i="44"/>
  <c r="H7" i="44"/>
  <c r="G6" i="44"/>
  <c r="H6" i="44" s="1"/>
  <c r="H53" i="44"/>
  <c r="H25" i="44"/>
</calcChain>
</file>

<file path=xl/sharedStrings.xml><?xml version="1.0" encoding="utf-8"?>
<sst xmlns="http://schemas.openxmlformats.org/spreadsheetml/2006/main" count="67" uniqueCount="60">
  <si>
    <t>Management</t>
  </si>
  <si>
    <t>Presupuesto inicial</t>
  </si>
  <si>
    <t>(Fecha)</t>
  </si>
  <si>
    <t>Presupuesto actual</t>
  </si>
  <si>
    <t>(Fecha de última actualización)</t>
  </si>
  <si>
    <t>Costes actuales</t>
  </si>
  <si>
    <t>Costes hasta el final del proyecto</t>
  </si>
  <si>
    <t>Coste total esperado</t>
  </si>
  <si>
    <t>Cambio necesario en SAP</t>
  </si>
  <si>
    <t>Explicación de los cambios en SAP</t>
  </si>
  <si>
    <t>Precio de venta</t>
  </si>
  <si>
    <t>Viajes</t>
  </si>
  <si>
    <t>Gestión de proyecto</t>
  </si>
  <si>
    <t>Dirección técnica</t>
  </si>
  <si>
    <t>Gastos de organización</t>
  </si>
  <si>
    <t>Dirección de obra</t>
  </si>
  <si>
    <t>Training</t>
  </si>
  <si>
    <t>Ingeniería de proceso</t>
  </si>
  <si>
    <t>Planificación 3D</t>
  </si>
  <si>
    <t>Ingeniería de automatización</t>
  </si>
  <si>
    <t>Descripción de proceso</t>
  </si>
  <si>
    <t>Ingeniería de control</t>
  </si>
  <si>
    <t>HMI</t>
  </si>
  <si>
    <t>Integración</t>
  </si>
  <si>
    <t>Testeado</t>
  </si>
  <si>
    <t>Ingeniería eléctrica</t>
  </si>
  <si>
    <t>Cableado</t>
  </si>
  <si>
    <t>Armarios eléctricos</t>
  </si>
  <si>
    <t>Ingeniería eléctrica general</t>
  </si>
  <si>
    <t>Equipos</t>
  </si>
  <si>
    <t>Componente principal 1</t>
  </si>
  <si>
    <t>Componente principal 2</t>
  </si>
  <si>
    <t>Componente principal 3</t>
  </si>
  <si>
    <t>Válvulas</t>
  </si>
  <si>
    <t>Tuberías</t>
  </si>
  <si>
    <t>Instrumentación</t>
  </si>
  <si>
    <t>Automatización</t>
  </si>
  <si>
    <t>Aparamenta eléctrica</t>
  </si>
  <si>
    <t>Transporte</t>
  </si>
  <si>
    <t>Repuestos</t>
  </si>
  <si>
    <t>Instalación</t>
  </si>
  <si>
    <t>Equipamiento de obra</t>
  </si>
  <si>
    <t>Grúas</t>
  </si>
  <si>
    <t>Instalación mecánica</t>
  </si>
  <si>
    <t>Instalación eléctrica</t>
  </si>
  <si>
    <t>Obra civil</t>
  </si>
  <si>
    <t>Puesta en marcha</t>
  </si>
  <si>
    <t>I/O checks</t>
  </si>
  <si>
    <t>Otros</t>
  </si>
  <si>
    <t>Contract management</t>
  </si>
  <si>
    <t>Costes legales</t>
  </si>
  <si>
    <t>Garantía</t>
  </si>
  <si>
    <t>Riesgos</t>
  </si>
  <si>
    <t>Partes no incluidas en contrato de equipo principal 2</t>
  </si>
  <si>
    <t>Ahorro en ingeniería y material de proceso</t>
  </si>
  <si>
    <t>Cambios en coste de instalación</t>
  </si>
  <si>
    <t>Ahorro en management</t>
  </si>
  <si>
    <r>
      <t xml:space="preserve">Costes comprometidos </t>
    </r>
    <r>
      <rPr>
        <sz val="8"/>
        <rFont val="Arial"/>
        <family val="2"/>
      </rPr>
      <t xml:space="preserve">(pedidos realizados no pagados) </t>
    </r>
  </si>
  <si>
    <t>Actualizado: (Fecha)</t>
  </si>
  <si>
    <t>Coste total de implementación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</si>
</sst>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[$€-2]\ * #,##0_-;\-[$€-2]\ * #,##0_-;_-[$€-2]\ * &quot;-&quot;_-;_-@_-"/>
  </numFmts>
  <fonts count="45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rgb="FF9C0006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2"/>
      <color rgb="FFFFFF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sz val="10"/>
      <name val="Helv"/>
    </font>
    <font>
      <sz val="11"/>
      <color theme="1"/>
      <name val="Arial"/>
      <family val="2"/>
      <charset val="238"/>
    </font>
    <font>
      <sz val="11"/>
      <color indexed="8"/>
      <name val="Calibri"/>
      <family val="2"/>
    </font>
    <font>
      <u/>
      <sz val="9"/>
      <color indexed="12"/>
      <name val="Helv"/>
    </font>
    <font>
      <sz val="11"/>
      <color theme="1"/>
      <name val="Calibri"/>
      <family val="2"/>
      <scheme val="minor"/>
    </font>
    <font>
      <sz val="10"/>
      <name val="Geneva"/>
    </font>
    <font>
      <b/>
      <sz val="11"/>
      <name val="Arial"/>
      <family val="2"/>
    </font>
    <font>
      <sz val="10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b/>
      <sz val="8"/>
      <name val="Arial"/>
      <family val="2"/>
    </font>
    <font>
      <b/>
      <sz val="16"/>
      <color theme="0" tint="-0.34998626667073579"/>
      <name val="Arial"/>
      <family val="2"/>
    </font>
    <font>
      <b/>
      <sz val="11"/>
      <color theme="0" tint="-0.34998626667073579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lightTrellis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0" fillId="0" borderId="0"/>
    <xf numFmtId="0" fontId="13" fillId="3" borderId="0" applyNumberFormat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9" fillId="0" borderId="16"/>
    <xf numFmtId="0" fontId="10" fillId="2" borderId="0"/>
    <xf numFmtId="0" fontId="4" fillId="0" borderId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13" fillId="3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20" applyNumberFormat="0" applyAlignment="0" applyProtection="0"/>
    <xf numFmtId="0" fontId="28" fillId="11" borderId="21" applyNumberFormat="0" applyAlignment="0" applyProtection="0"/>
    <xf numFmtId="0" fontId="29" fillId="11" borderId="20" applyNumberFormat="0" applyAlignment="0" applyProtection="0"/>
    <xf numFmtId="0" fontId="30" fillId="0" borderId="22" applyNumberFormat="0" applyFill="0" applyAlignment="0" applyProtection="0"/>
    <xf numFmtId="0" fontId="14" fillId="12" borderId="23" applyNumberFormat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6" fillId="0" borderId="25" applyNumberFormat="0" applyFill="0" applyAlignment="0" applyProtection="0"/>
    <xf numFmtId="0" fontId="3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2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0" fontId="3" fillId="13" borderId="24" applyNumberFormat="0" applyFont="0" applyAlignment="0" applyProtection="0"/>
    <xf numFmtId="0" fontId="2" fillId="0" borderId="0"/>
    <xf numFmtId="0" fontId="2" fillId="13" borderId="24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3" fillId="0" borderId="0"/>
    <xf numFmtId="43" fontId="35" fillId="0" borderId="0" applyFont="0" applyFill="0" applyBorder="0" applyAlignment="0" applyProtection="0"/>
    <xf numFmtId="0" fontId="37" fillId="0" borderId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4" fillId="0" borderId="0"/>
    <xf numFmtId="43" fontId="33" fillId="0" borderId="0" applyFont="0" applyFill="0" applyBorder="0" applyAlignment="0" applyProtection="0"/>
    <xf numFmtId="0" fontId="1" fillId="0" borderId="0"/>
    <xf numFmtId="0" fontId="11" fillId="0" borderId="0"/>
    <xf numFmtId="0" fontId="10" fillId="0" borderId="0"/>
    <xf numFmtId="0" fontId="10" fillId="0" borderId="0"/>
    <xf numFmtId="44" fontId="33" fillId="0" borderId="0" applyFont="0" applyFill="0" applyBorder="0" applyAlignment="0" applyProtection="0"/>
    <xf numFmtId="0" fontId="1" fillId="0" borderId="0"/>
    <xf numFmtId="0" fontId="38" fillId="0" borderId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</cellStyleXfs>
  <cellXfs count="67">
    <xf numFmtId="0" fontId="0" fillId="0" borderId="0" xfId="0"/>
    <xf numFmtId="0" fontId="10" fillId="0" borderId="0" xfId="0" applyFont="1"/>
    <xf numFmtId="0" fontId="10" fillId="0" borderId="0" xfId="1" applyProtection="1"/>
    <xf numFmtId="0" fontId="10" fillId="0" borderId="0" xfId="1" applyFont="1" applyProtection="1"/>
    <xf numFmtId="0" fontId="12" fillId="0" borderId="0" xfId="1" applyFont="1" applyProtection="1"/>
    <xf numFmtId="0" fontId="10" fillId="6" borderId="1" xfId="1" applyFill="1" applyBorder="1" applyProtection="1"/>
    <xf numFmtId="0" fontId="10" fillId="6" borderId="1" xfId="1" applyFont="1" applyFill="1" applyBorder="1" applyProtection="1"/>
    <xf numFmtId="0" fontId="10" fillId="6" borderId="4" xfId="1" applyFill="1" applyBorder="1" applyProtection="1"/>
    <xf numFmtId="0" fontId="10" fillId="6" borderId="6" xfId="1" applyFill="1" applyBorder="1" applyProtection="1"/>
    <xf numFmtId="0" fontId="10" fillId="6" borderId="2" xfId="0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10" fillId="6" borderId="7" xfId="0" applyFont="1" applyFill="1" applyBorder="1" applyAlignment="1" applyProtection="1">
      <alignment horizontal="center" vertical="center" wrapText="1"/>
    </xf>
    <xf numFmtId="3" fontId="17" fillId="7" borderId="1" xfId="1" applyNumberFormat="1" applyFont="1" applyFill="1" applyBorder="1" applyAlignment="1" applyProtection="1">
      <alignment vertical="center"/>
    </xf>
    <xf numFmtId="3" fontId="39" fillId="0" borderId="11" xfId="1" applyNumberFormat="1" applyFont="1" applyFill="1" applyBorder="1" applyAlignment="1" applyProtection="1">
      <alignment vertical="center"/>
    </xf>
    <xf numFmtId="0" fontId="20" fillId="6" borderId="10" xfId="1" applyFont="1" applyFill="1" applyBorder="1" applyAlignment="1" applyProtection="1">
      <alignment horizontal="center" vertical="center" wrapText="1"/>
    </xf>
    <xf numFmtId="0" fontId="10" fillId="6" borderId="8" xfId="1" applyFill="1" applyBorder="1" applyProtection="1"/>
    <xf numFmtId="164" fontId="39" fillId="0" borderId="8" xfId="1" applyNumberFormat="1" applyFont="1" applyBorder="1" applyAlignment="1" applyProtection="1">
      <alignment vertical="center"/>
    </xf>
    <xf numFmtId="164" fontId="18" fillId="0" borderId="8" xfId="1" applyNumberFormat="1" applyFont="1" applyBorder="1" applyAlignment="1" applyProtection="1"/>
    <xf numFmtId="164" fontId="18" fillId="4" borderId="8" xfId="1" applyNumberFormat="1" applyFont="1" applyFill="1" applyBorder="1" applyAlignment="1" applyProtection="1"/>
    <xf numFmtId="164" fontId="18" fillId="5" borderId="8" xfId="1" applyNumberFormat="1" applyFont="1" applyFill="1" applyBorder="1" applyAlignment="1" applyProtection="1"/>
    <xf numFmtId="0" fontId="10" fillId="6" borderId="9" xfId="1" applyFont="1" applyFill="1" applyBorder="1" applyAlignment="1" applyProtection="1">
      <alignment horizontal="center" vertical="center" wrapText="1"/>
    </xf>
    <xf numFmtId="0" fontId="10" fillId="6" borderId="5" xfId="1" applyFont="1" applyFill="1" applyBorder="1" applyProtection="1"/>
    <xf numFmtId="3" fontId="10" fillId="4" borderId="5" xfId="1" applyNumberFormat="1" applyFill="1" applyBorder="1" applyProtection="1">
      <protection locked="0"/>
    </xf>
    <xf numFmtId="3" fontId="10" fillId="5" borderId="5" xfId="1" applyNumberFormat="1" applyFill="1" applyBorder="1" applyProtection="1">
      <protection locked="0"/>
    </xf>
    <xf numFmtId="3" fontId="10" fillId="6" borderId="5" xfId="1" applyNumberFormat="1" applyFont="1" applyFill="1" applyBorder="1" applyProtection="1">
      <protection locked="0"/>
    </xf>
    <xf numFmtId="0" fontId="12" fillId="6" borderId="15" xfId="0" applyFont="1" applyFill="1" applyBorder="1" applyAlignment="1" applyProtection="1">
      <alignment horizontal="center" vertical="center" wrapText="1"/>
    </xf>
    <xf numFmtId="0" fontId="12" fillId="6" borderId="11" xfId="1" applyFont="1" applyFill="1" applyBorder="1" applyProtection="1"/>
    <xf numFmtId="3" fontId="12" fillId="4" borderId="11" xfId="1" applyNumberFormat="1" applyFont="1" applyFill="1" applyBorder="1" applyProtection="1"/>
    <xf numFmtId="3" fontId="12" fillId="5" borderId="11" xfId="1" applyNumberFormat="1" applyFont="1" applyFill="1" applyBorder="1" applyProtection="1"/>
    <xf numFmtId="3" fontId="12" fillId="0" borderId="11" xfId="1" applyNumberFormat="1" applyFont="1" applyBorder="1" applyProtection="1"/>
    <xf numFmtId="0" fontId="12" fillId="6" borderId="15" xfId="1" applyFont="1" applyFill="1" applyBorder="1" applyAlignment="1" applyProtection="1">
      <alignment horizontal="center" vertical="center" wrapText="1"/>
    </xf>
    <xf numFmtId="3" fontId="41" fillId="7" borderId="1" xfId="1" applyNumberFormat="1" applyFont="1" applyFill="1" applyBorder="1" applyAlignment="1" applyProtection="1">
      <alignment vertical="center"/>
    </xf>
    <xf numFmtId="3" fontId="40" fillId="4" borderId="1" xfId="1" applyNumberFormat="1" applyFont="1" applyFill="1" applyBorder="1" applyProtection="1"/>
    <xf numFmtId="3" fontId="40" fillId="5" borderId="1" xfId="1" applyNumberFormat="1" applyFont="1" applyFill="1" applyBorder="1" applyProtection="1"/>
    <xf numFmtId="3" fontId="40" fillId="0" borderId="1" xfId="1" applyNumberFormat="1" applyFont="1" applyBorder="1" applyProtection="1"/>
    <xf numFmtId="3" fontId="41" fillId="0" borderId="5" xfId="1" applyNumberFormat="1" applyFont="1" applyBorder="1" applyAlignment="1" applyProtection="1">
      <alignment vertical="center"/>
    </xf>
    <xf numFmtId="3" fontId="40" fillId="0" borderId="5" xfId="1" applyNumberFormat="1" applyFont="1" applyBorder="1" applyProtection="1"/>
    <xf numFmtId="3" fontId="40" fillId="4" borderId="5" xfId="1" applyNumberFormat="1" applyFont="1" applyFill="1" applyBorder="1" applyProtection="1"/>
    <xf numFmtId="3" fontId="40" fillId="5" borderId="5" xfId="1" applyNumberFormat="1" applyFont="1" applyFill="1" applyBorder="1" applyProtection="1"/>
    <xf numFmtId="3" fontId="41" fillId="0" borderId="1" xfId="1" applyNumberFormat="1" applyFont="1" applyFill="1" applyBorder="1" applyAlignment="1" applyProtection="1">
      <alignment vertical="center"/>
    </xf>
    <xf numFmtId="0" fontId="40" fillId="0" borderId="6" xfId="1" applyFont="1" applyBorder="1" applyProtection="1"/>
    <xf numFmtId="3" fontId="40" fillId="4" borderId="6" xfId="1" applyNumberFormat="1" applyFont="1" applyFill="1" applyBorder="1" applyProtection="1"/>
    <xf numFmtId="3" fontId="40" fillId="5" borderId="6" xfId="1" applyNumberFormat="1" applyFont="1" applyFill="1" applyBorder="1" applyProtection="1"/>
    <xf numFmtId="3" fontId="40" fillId="0" borderId="6" xfId="1" applyNumberFormat="1" applyFont="1" applyBorder="1" applyProtection="1"/>
    <xf numFmtId="3" fontId="12" fillId="0" borderId="11" xfId="1" applyNumberFormat="1" applyFont="1" applyFill="1" applyBorder="1" applyProtection="1"/>
    <xf numFmtId="0" fontId="10" fillId="6" borderId="9" xfId="0" applyFont="1" applyFill="1" applyBorder="1" applyAlignment="1" applyProtection="1">
      <alignment horizontal="center" vertical="center" wrapText="1"/>
    </xf>
    <xf numFmtId="0" fontId="10" fillId="6" borderId="5" xfId="1" applyFill="1" applyBorder="1" applyProtection="1"/>
    <xf numFmtId="3" fontId="41" fillId="0" borderId="5" xfId="1" applyNumberFormat="1" applyFont="1" applyFill="1" applyBorder="1" applyAlignment="1" applyProtection="1">
      <alignment vertical="center"/>
    </xf>
    <xf numFmtId="3" fontId="10" fillId="0" borderId="0" xfId="1" applyNumberFormat="1" applyProtection="1"/>
    <xf numFmtId="3" fontId="10" fillId="5" borderId="5" xfId="1" applyNumberFormat="1" applyFont="1" applyFill="1" applyBorder="1" applyProtection="1">
      <protection locked="0"/>
    </xf>
    <xf numFmtId="0" fontId="43" fillId="0" borderId="0" xfId="1" applyFont="1" applyProtection="1"/>
    <xf numFmtId="0" fontId="11" fillId="6" borderId="5" xfId="1" applyFont="1" applyFill="1" applyBorder="1" applyAlignment="1" applyProtection="1">
      <alignment horizontal="center"/>
    </xf>
    <xf numFmtId="0" fontId="42" fillId="6" borderId="11" xfId="1" applyFont="1" applyFill="1" applyBorder="1" applyAlignment="1" applyProtection="1">
      <alignment horizontal="center" wrapText="1"/>
    </xf>
    <xf numFmtId="3" fontId="44" fillId="0" borderId="4" xfId="1" applyNumberFormat="1" applyFont="1" applyFill="1" applyBorder="1" applyAlignment="1" applyProtection="1">
      <alignment vertical="center"/>
    </xf>
    <xf numFmtId="3" fontId="40" fillId="4" borderId="4" xfId="1" applyNumberFormat="1" applyFont="1" applyFill="1" applyBorder="1" applyProtection="1"/>
    <xf numFmtId="3" fontId="40" fillId="5" borderId="4" xfId="1" applyNumberFormat="1" applyFont="1" applyFill="1" applyBorder="1" applyProtection="1"/>
    <xf numFmtId="3" fontId="40" fillId="0" borderId="4" xfId="1" applyNumberFormat="1" applyFont="1" applyBorder="1" applyProtection="1"/>
    <xf numFmtId="164" fontId="18" fillId="0" borderId="26" xfId="1" applyNumberFormat="1" applyFont="1" applyBorder="1" applyAlignment="1" applyProtection="1"/>
    <xf numFmtId="3" fontId="40" fillId="0" borderId="27" xfId="1" applyNumberFormat="1" applyFont="1" applyBorder="1" applyProtection="1"/>
    <xf numFmtId="3" fontId="12" fillId="0" borderId="28" xfId="1" applyNumberFormat="1" applyFont="1" applyBorder="1" applyProtection="1"/>
    <xf numFmtId="3" fontId="40" fillId="0" borderId="29" xfId="1" applyNumberFormat="1" applyFont="1" applyBorder="1" applyProtection="1"/>
    <xf numFmtId="3" fontId="10" fillId="6" borderId="27" xfId="1" applyNumberFormat="1" applyFont="1" applyFill="1" applyBorder="1" applyProtection="1">
      <protection locked="0"/>
    </xf>
    <xf numFmtId="3" fontId="40" fillId="0" borderId="30" xfId="1" applyNumberFormat="1" applyFont="1" applyBorder="1" applyProtection="1"/>
    <xf numFmtId="3" fontId="40" fillId="0" borderId="31" xfId="1" applyNumberFormat="1" applyFont="1" applyBorder="1" applyProtection="1"/>
    <xf numFmtId="0" fontId="39" fillId="6" borderId="12" xfId="1" applyFont="1" applyFill="1" applyBorder="1" applyAlignment="1" applyProtection="1">
      <alignment horizontal="center"/>
    </xf>
    <xf numFmtId="0" fontId="39" fillId="6" borderId="13" xfId="1" applyFont="1" applyFill="1" applyBorder="1" applyAlignment="1" applyProtection="1">
      <alignment horizontal="center"/>
    </xf>
    <xf numFmtId="0" fontId="39" fillId="6" borderId="14" xfId="1" applyFont="1" applyFill="1" applyBorder="1" applyAlignment="1" applyProtection="1">
      <alignment horizontal="center"/>
    </xf>
  </cellXfs>
  <cellStyles count="95">
    <cellStyle name="20% - Accent1" xfId="28" builtinId="30" customBuiltin="1"/>
    <cellStyle name="20% - Accent1 2" xfId="55" xr:uid="{00000000-0005-0000-0000-000001000000}"/>
    <cellStyle name="20% - Accent2" xfId="32" builtinId="34" customBuiltin="1"/>
    <cellStyle name="20% - Accent2 2" xfId="58" xr:uid="{00000000-0005-0000-0000-000003000000}"/>
    <cellStyle name="20% - Accent3" xfId="36" builtinId="38" customBuiltin="1"/>
    <cellStyle name="20% - Accent3 2" xfId="61" xr:uid="{00000000-0005-0000-0000-000005000000}"/>
    <cellStyle name="20% - Accent4" xfId="40" builtinId="42" customBuiltin="1"/>
    <cellStyle name="20% - Accent4 2" xfId="64" xr:uid="{00000000-0005-0000-0000-000007000000}"/>
    <cellStyle name="20% - Accent5" xfId="44" builtinId="46" customBuiltin="1"/>
    <cellStyle name="20% - Accent5 2" xfId="67" xr:uid="{00000000-0005-0000-0000-000009000000}"/>
    <cellStyle name="20% - Accent6" xfId="48" builtinId="50" customBuiltin="1"/>
    <cellStyle name="20% - Accent6 2" xfId="70" xr:uid="{00000000-0005-0000-0000-00000B000000}"/>
    <cellStyle name="40% - Accent1" xfId="29" builtinId="31" customBuiltin="1"/>
    <cellStyle name="40% - Accent1 2" xfId="56" xr:uid="{00000000-0005-0000-0000-00000D000000}"/>
    <cellStyle name="40% - Accent2" xfId="33" builtinId="35" customBuiltin="1"/>
    <cellStyle name="40% - Accent2 2" xfId="59" xr:uid="{00000000-0005-0000-0000-00000F000000}"/>
    <cellStyle name="40% - Accent3" xfId="37" builtinId="39" customBuiltin="1"/>
    <cellStyle name="40% - Accent3 2" xfId="62" xr:uid="{00000000-0005-0000-0000-000011000000}"/>
    <cellStyle name="40% - Accent4" xfId="41" builtinId="43" customBuiltin="1"/>
    <cellStyle name="40% - Accent4 2" xfId="65" xr:uid="{00000000-0005-0000-0000-000013000000}"/>
    <cellStyle name="40% - Accent5" xfId="45" builtinId="47" customBuiltin="1"/>
    <cellStyle name="40% - Accent5 2" xfId="68" xr:uid="{00000000-0005-0000-0000-000015000000}"/>
    <cellStyle name="40% - Accent6" xfId="49" builtinId="51" customBuiltin="1"/>
    <cellStyle name="40% - Accent6 2" xfId="71" xr:uid="{00000000-0005-0000-0000-000017000000}"/>
    <cellStyle name="60% - Accent1" xfId="30" builtinId="32" customBuiltin="1"/>
    <cellStyle name="60% - Accent1 2" xfId="57" xr:uid="{00000000-0005-0000-0000-000019000000}"/>
    <cellStyle name="60% - Accent2" xfId="34" builtinId="36" customBuiltin="1"/>
    <cellStyle name="60% - Accent2 2" xfId="60" xr:uid="{00000000-0005-0000-0000-00001B000000}"/>
    <cellStyle name="60% - Accent3" xfId="38" builtinId="40" customBuiltin="1"/>
    <cellStyle name="60% - Accent3 2" xfId="63" xr:uid="{00000000-0005-0000-0000-00001D000000}"/>
    <cellStyle name="60% - Accent4" xfId="42" builtinId="44" customBuiltin="1"/>
    <cellStyle name="60% - Accent4 2" xfId="66" xr:uid="{00000000-0005-0000-0000-00001F000000}"/>
    <cellStyle name="60% - Accent5" xfId="46" builtinId="48" customBuiltin="1"/>
    <cellStyle name="60% - Accent5 2" xfId="69" xr:uid="{00000000-0005-0000-0000-000021000000}"/>
    <cellStyle name="60% - Accent6" xfId="50" builtinId="52" customBuiltin="1"/>
    <cellStyle name="60% - Accent6 2" xfId="72" xr:uid="{00000000-0005-0000-0000-000023000000}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 2" xfId="74" xr:uid="{00000000-0005-0000-0000-00002D000000}"/>
    <cellStyle name="Comma 2 2" xfId="78" xr:uid="{00000000-0005-0000-0000-00002E000000}"/>
    <cellStyle name="Comma 3" xfId="91" xr:uid="{00000000-0005-0000-0000-00002F000000}"/>
    <cellStyle name="Comma 4" xfId="83" xr:uid="{00000000-0005-0000-0000-000030000000}"/>
    <cellStyle name="Currency 2" xfId="92" xr:uid="{00000000-0005-0000-0000-000032000000}"/>
    <cellStyle name="Currency 3" xfId="88" xr:uid="{00000000-0005-0000-0000-000033000000}"/>
    <cellStyle name="Dålig 2" xfId="2" xr:uid="{00000000-0005-0000-0000-000034000000}"/>
    <cellStyle name="Explanatory Text" xfId="25" builtinId="53" customBuiltin="1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Hyperlink 2" xfId="76" xr:uid="{00000000-0005-0000-0000-00003C000000}"/>
    <cellStyle name="Input" xfId="19" builtinId="20" customBuiltin="1"/>
    <cellStyle name="kg" xfId="8" xr:uid="{00000000-0005-0000-0000-00003E000000}"/>
    <cellStyle name="Linked Cell" xfId="22" builtinId="24" customBuiltin="1"/>
    <cellStyle name="Neutral" xfId="18" builtinId="28" customBuiltin="1"/>
    <cellStyle name="Normal" xfId="0" builtinId="0"/>
    <cellStyle name="Normal 10" xfId="53" xr:uid="{00000000-0005-0000-0000-000042000000}"/>
    <cellStyle name="Normal 11" xfId="73" xr:uid="{00000000-0005-0000-0000-000043000000}"/>
    <cellStyle name="Normal 12" xfId="77" xr:uid="{00000000-0005-0000-0000-000044000000}"/>
    <cellStyle name="Normal 2" xfId="1" xr:uid="{00000000-0005-0000-0000-000045000000}"/>
    <cellStyle name="Normal 2 2" xfId="90" xr:uid="{00000000-0005-0000-0000-000046000000}"/>
    <cellStyle name="Normal 2 3" xfId="79" xr:uid="{00000000-0005-0000-0000-000047000000}"/>
    <cellStyle name="Normal 3" xfId="3" xr:uid="{00000000-0005-0000-0000-000048000000}"/>
    <cellStyle name="Normal 3 2" xfId="82" xr:uid="{00000000-0005-0000-0000-000049000000}"/>
    <cellStyle name="Normal 4" xfId="4" xr:uid="{00000000-0005-0000-0000-00004A000000}"/>
    <cellStyle name="Normal 4 2" xfId="84" xr:uid="{00000000-0005-0000-0000-00004B000000}"/>
    <cellStyle name="Normal 5" xfId="5" xr:uid="{00000000-0005-0000-0000-00004C000000}"/>
    <cellStyle name="Normal 5 2" xfId="85" xr:uid="{00000000-0005-0000-0000-00004D000000}"/>
    <cellStyle name="Normal 6" xfId="6" xr:uid="{00000000-0005-0000-0000-00004E000000}"/>
    <cellStyle name="Normal 6 2" xfId="10" xr:uid="{00000000-0005-0000-0000-00004F000000}"/>
    <cellStyle name="Normal 6 3" xfId="86" xr:uid="{00000000-0005-0000-0000-000050000000}"/>
    <cellStyle name="Normal 7" xfId="7" xr:uid="{00000000-0005-0000-0000-000051000000}"/>
    <cellStyle name="Normal 7 2" xfId="87" xr:uid="{00000000-0005-0000-0000-000052000000}"/>
    <cellStyle name="Normal 8" xfId="9" xr:uid="{00000000-0005-0000-0000-000053000000}"/>
    <cellStyle name="Normal 8 2" xfId="89" xr:uid="{00000000-0005-0000-0000-000054000000}"/>
    <cellStyle name="Normal 9" xfId="51" xr:uid="{00000000-0005-0000-0000-000055000000}"/>
    <cellStyle name="Normal 9 2" xfId="93" xr:uid="{00000000-0005-0000-0000-000056000000}"/>
    <cellStyle name="Note 2" xfId="52" xr:uid="{00000000-0005-0000-0000-000057000000}"/>
    <cellStyle name="Note 3" xfId="54" xr:uid="{00000000-0005-0000-0000-000058000000}"/>
    <cellStyle name="Output" xfId="20" builtinId="21" customBuiltin="1"/>
    <cellStyle name="Percent 2" xfId="75" xr:uid="{00000000-0005-0000-0000-00005B000000}"/>
    <cellStyle name="Percent 2 2" xfId="81" xr:uid="{00000000-0005-0000-0000-00005C000000}"/>
    <cellStyle name="Percent 3" xfId="94" xr:uid="{00000000-0005-0000-0000-00005D000000}"/>
    <cellStyle name="Percent 4" xfId="80" xr:uid="{00000000-0005-0000-0000-00005E000000}"/>
    <cellStyle name="Title" xfId="11" builtinId="15" customBuiltin="1"/>
    <cellStyle name="Total" xfId="26" builtinId="25" customBuiltin="1"/>
    <cellStyle name="Warning Text" xfId="24" builtinId="11" customBuiltin="1"/>
  </cellStyles>
  <dxfs count="15">
    <dxf>
      <font>
        <color rgb="FFFF0000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FFFF99"/>
      <color rgb="FF0911A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FF00"/>
  </sheetPr>
  <dimension ref="A1:M55"/>
  <sheetViews>
    <sheetView tabSelected="1" zoomScale="115" zoomScaleNormal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8" sqref="D8"/>
    </sheetView>
  </sheetViews>
  <sheetFormatPr defaultColWidth="8.85546875" defaultRowHeight="12.75" outlineLevelCol="1"/>
  <cols>
    <col min="1" max="1" width="38.28515625" style="2" customWidth="1"/>
    <col min="2" max="2" width="13.85546875" style="2" customWidth="1"/>
    <col min="3" max="3" width="13.85546875" style="4" customWidth="1"/>
    <col min="4" max="4" width="13.85546875" style="2" customWidth="1"/>
    <col min="5" max="5" width="15.28515625" style="2" customWidth="1"/>
    <col min="6" max="6" width="13.85546875" style="2" customWidth="1"/>
    <col min="7" max="8" width="13.85546875" style="4" customWidth="1"/>
    <col min="9" max="9" width="14.85546875" style="2" customWidth="1" outlineLevel="1"/>
    <col min="10" max="12" width="14.140625" style="2" customWidth="1" outlineLevel="1"/>
    <col min="13" max="13" width="8.85546875" customWidth="1"/>
    <col min="14" max="16384" width="8.85546875" style="2"/>
  </cols>
  <sheetData>
    <row r="1" spans="1:12" ht="21" thickBot="1">
      <c r="A1" s="50" t="s">
        <v>58</v>
      </c>
      <c r="B1" s="3"/>
      <c r="E1" s="48"/>
      <c r="I1" s="64" t="s">
        <v>9</v>
      </c>
      <c r="J1" s="65"/>
      <c r="K1" s="65"/>
      <c r="L1" s="66"/>
    </row>
    <row r="2" spans="1:12" ht="53.25" customHeight="1">
      <c r="A2" s="14" t="e">
        <f>IF(Proj_Num=0,"""Project Number"" is blank in tab ""Data Sheet &amp; Communication Plan""!","")</f>
        <v>#REF!</v>
      </c>
      <c r="B2" s="20" t="s">
        <v>1</v>
      </c>
      <c r="C2" s="30" t="s">
        <v>3</v>
      </c>
      <c r="D2" s="9" t="s">
        <v>5</v>
      </c>
      <c r="E2" s="9" t="s">
        <v>57</v>
      </c>
      <c r="F2" s="20" t="s">
        <v>6</v>
      </c>
      <c r="G2" s="25" t="s">
        <v>7</v>
      </c>
      <c r="H2" s="25" t="s">
        <v>8</v>
      </c>
      <c r="I2" s="11" t="s">
        <v>53</v>
      </c>
      <c r="J2" s="9" t="s">
        <v>54</v>
      </c>
      <c r="K2" s="45" t="s">
        <v>55</v>
      </c>
      <c r="L2" s="10" t="s">
        <v>56</v>
      </c>
    </row>
    <row r="3" spans="1:12" ht="23.25" customHeight="1">
      <c r="A3" s="15"/>
      <c r="B3" s="51" t="s">
        <v>2</v>
      </c>
      <c r="C3" s="52" t="s">
        <v>4</v>
      </c>
      <c r="D3" s="6"/>
      <c r="E3" s="52"/>
      <c r="F3" s="21"/>
      <c r="G3" s="26"/>
      <c r="H3" s="26"/>
      <c r="I3" s="8"/>
      <c r="J3" s="5"/>
      <c r="K3" s="46"/>
      <c r="L3" s="7"/>
    </row>
    <row r="4" spans="1:12" ht="24" customHeight="1">
      <c r="A4" s="16" t="s">
        <v>10</v>
      </c>
      <c r="B4" s="35">
        <v>8250000</v>
      </c>
      <c r="C4" s="13">
        <v>8375000</v>
      </c>
      <c r="D4" s="31"/>
      <c r="E4" s="31"/>
      <c r="F4" s="12"/>
      <c r="G4" s="12"/>
      <c r="H4" s="13">
        <v>0</v>
      </c>
      <c r="I4" s="39"/>
      <c r="J4" s="39"/>
      <c r="K4" s="47"/>
      <c r="L4" s="53"/>
    </row>
    <row r="5" spans="1:12" ht="20.25" customHeight="1">
      <c r="A5" s="18" t="s">
        <v>59</v>
      </c>
      <c r="B5" s="37">
        <f t="shared" ref="B5:F5" si="0">SUM(B7:B12)+SUM(B14:B17)+SUM(B19:B23)+SUM(B25:B28)+SUM(B30:B39)+SUM(B41:B46)+SUM(B48:B50)+SUM(B52:B55)</f>
        <v>7248530</v>
      </c>
      <c r="C5" s="27">
        <f>SUM(C7:C12)+SUM(C14:C17)+SUM(C19:C23)+SUM(C25:C28)+SUM(C30:C39)+SUM(C41:C46)+SUM(C48:C50)+SUM(C52:C55)</f>
        <v>7239650</v>
      </c>
      <c r="D5" s="32">
        <f t="shared" si="0"/>
        <v>4159500</v>
      </c>
      <c r="E5" s="32">
        <f t="shared" si="0"/>
        <v>1918250</v>
      </c>
      <c r="F5" s="22">
        <f t="shared" si="0"/>
        <v>1182800</v>
      </c>
      <c r="G5" s="27">
        <f>SUM(G7:G12)+SUM(G14:G17)+SUM(G19:G23)+SUM(G25:G28)+SUM(G30:G39)+SUM(G41:G46)+SUM(G48:G50)+SUM(G52:G55)</f>
        <v>7247050</v>
      </c>
      <c r="H5" s="27">
        <f t="shared" ref="H5:H36" si="1">G5-C5</f>
        <v>7400</v>
      </c>
      <c r="I5" s="41"/>
      <c r="J5" s="32"/>
      <c r="K5" s="37"/>
      <c r="L5" s="54"/>
    </row>
    <row r="6" spans="1:12">
      <c r="A6" s="19" t="s">
        <v>0</v>
      </c>
      <c r="B6" s="38">
        <f t="shared" ref="B6:F6" si="2">SUM(B7:B12)</f>
        <v>316000</v>
      </c>
      <c r="C6" s="28">
        <f>SUM(C7:C12)</f>
        <v>317250</v>
      </c>
      <c r="D6" s="33">
        <f t="shared" si="2"/>
        <v>272200</v>
      </c>
      <c r="E6" s="33">
        <f t="shared" si="2"/>
        <v>0</v>
      </c>
      <c r="F6" s="23">
        <f t="shared" si="2"/>
        <v>0</v>
      </c>
      <c r="G6" s="28">
        <f>SUM(G7:G12)</f>
        <v>272200</v>
      </c>
      <c r="H6" s="28">
        <f t="shared" si="1"/>
        <v>-45050</v>
      </c>
      <c r="I6" s="42"/>
      <c r="J6" s="33"/>
      <c r="K6" s="38"/>
      <c r="L6" s="55"/>
    </row>
    <row r="7" spans="1:12">
      <c r="A7" s="17" t="s">
        <v>11</v>
      </c>
      <c r="B7" s="36">
        <v>10000</v>
      </c>
      <c r="C7" s="29">
        <v>12500</v>
      </c>
      <c r="D7" s="34">
        <v>8500</v>
      </c>
      <c r="E7" s="34">
        <v>0</v>
      </c>
      <c r="F7" s="24"/>
      <c r="G7" s="29">
        <f t="shared" ref="G7:G12" si="3">D7+E7+F7</f>
        <v>8500</v>
      </c>
      <c r="H7" s="29">
        <f t="shared" si="1"/>
        <v>-4000</v>
      </c>
      <c r="I7" s="43"/>
      <c r="J7" s="34"/>
      <c r="K7" s="36"/>
      <c r="L7" s="56">
        <v>-4000</v>
      </c>
    </row>
    <row r="8" spans="1:12">
      <c r="A8" s="17" t="s">
        <v>12</v>
      </c>
      <c r="B8" s="36">
        <v>150000</v>
      </c>
      <c r="C8" s="29">
        <v>145000</v>
      </c>
      <c r="D8" s="34">
        <v>120000</v>
      </c>
      <c r="E8" s="34">
        <v>0</v>
      </c>
      <c r="F8" s="24"/>
      <c r="G8" s="29">
        <f t="shared" si="3"/>
        <v>120000</v>
      </c>
      <c r="H8" s="29">
        <f t="shared" si="1"/>
        <v>-25000</v>
      </c>
      <c r="I8" s="43"/>
      <c r="J8" s="34"/>
      <c r="K8" s="36"/>
      <c r="L8" s="56">
        <v>-25000</v>
      </c>
    </row>
    <row r="9" spans="1:12">
      <c r="A9" s="17" t="s">
        <v>13</v>
      </c>
      <c r="B9" s="36">
        <v>50000</v>
      </c>
      <c r="C9" s="29">
        <v>55750</v>
      </c>
      <c r="D9" s="34">
        <v>55700</v>
      </c>
      <c r="E9" s="34">
        <v>0</v>
      </c>
      <c r="F9" s="24"/>
      <c r="G9" s="29">
        <f t="shared" si="3"/>
        <v>55700</v>
      </c>
      <c r="H9" s="29">
        <f t="shared" si="1"/>
        <v>-50</v>
      </c>
      <c r="I9" s="43"/>
      <c r="J9" s="34"/>
      <c r="K9" s="36"/>
      <c r="L9" s="56">
        <v>-50</v>
      </c>
    </row>
    <row r="10" spans="1:12">
      <c r="A10" s="17" t="s">
        <v>14</v>
      </c>
      <c r="B10" s="36">
        <v>25000</v>
      </c>
      <c r="C10" s="29">
        <v>22500</v>
      </c>
      <c r="D10" s="34">
        <v>22500</v>
      </c>
      <c r="E10" s="34">
        <v>0</v>
      </c>
      <c r="F10" s="24"/>
      <c r="G10" s="29">
        <f t="shared" si="3"/>
        <v>22500</v>
      </c>
      <c r="H10" s="29">
        <f t="shared" si="1"/>
        <v>0</v>
      </c>
      <c r="I10" s="43"/>
      <c r="J10" s="34"/>
      <c r="K10" s="36"/>
      <c r="L10" s="56">
        <v>0</v>
      </c>
    </row>
    <row r="11" spans="1:12">
      <c r="A11" s="17" t="s">
        <v>15</v>
      </c>
      <c r="B11" s="36">
        <v>70500</v>
      </c>
      <c r="C11" s="29">
        <v>70500</v>
      </c>
      <c r="D11" s="34">
        <v>65500</v>
      </c>
      <c r="E11" s="34">
        <v>0</v>
      </c>
      <c r="F11" s="24"/>
      <c r="G11" s="29">
        <f t="shared" si="3"/>
        <v>65500</v>
      </c>
      <c r="H11" s="29">
        <f t="shared" si="1"/>
        <v>-5000</v>
      </c>
      <c r="I11" s="43"/>
      <c r="J11" s="34"/>
      <c r="K11" s="36"/>
      <c r="L11" s="56">
        <v>-5000</v>
      </c>
    </row>
    <row r="12" spans="1:12">
      <c r="A12" s="17" t="s">
        <v>16</v>
      </c>
      <c r="B12" s="36">
        <v>10500</v>
      </c>
      <c r="C12" s="29">
        <v>11000</v>
      </c>
      <c r="D12" s="34">
        <v>0</v>
      </c>
      <c r="E12" s="34">
        <v>0</v>
      </c>
      <c r="F12" s="24"/>
      <c r="G12" s="29">
        <f t="shared" si="3"/>
        <v>0</v>
      </c>
      <c r="H12" s="29">
        <f t="shared" si="1"/>
        <v>-11000</v>
      </c>
      <c r="I12" s="43"/>
      <c r="J12" s="34"/>
      <c r="K12" s="36"/>
      <c r="L12" s="56">
        <v>-11000</v>
      </c>
    </row>
    <row r="13" spans="1:12">
      <c r="A13" s="19" t="s">
        <v>17</v>
      </c>
      <c r="B13" s="38">
        <f t="shared" ref="B13:F13" si="4">SUM(B14:B17)</f>
        <v>433500</v>
      </c>
      <c r="C13" s="28">
        <f>SUM(C14:C17)</f>
        <v>409500</v>
      </c>
      <c r="D13" s="33">
        <f t="shared" si="4"/>
        <v>390500</v>
      </c>
      <c r="E13" s="33">
        <f t="shared" si="4"/>
        <v>0</v>
      </c>
      <c r="F13" s="49">
        <f t="shared" si="4"/>
        <v>20500</v>
      </c>
      <c r="G13" s="28">
        <f>SUM(G14:G17)</f>
        <v>397500</v>
      </c>
      <c r="H13" s="28">
        <f t="shared" si="1"/>
        <v>-12000</v>
      </c>
      <c r="I13" s="42"/>
      <c r="J13" s="33"/>
      <c r="K13" s="38"/>
      <c r="L13" s="55"/>
    </row>
    <row r="14" spans="1:12">
      <c r="A14" s="17" t="s">
        <v>11</v>
      </c>
      <c r="B14" s="36">
        <v>8500</v>
      </c>
      <c r="C14" s="29">
        <v>12000</v>
      </c>
      <c r="D14" s="34">
        <v>11500</v>
      </c>
      <c r="E14" s="34">
        <v>0</v>
      </c>
      <c r="F14" s="24">
        <v>2000</v>
      </c>
      <c r="G14" s="29">
        <f>D14+E14+F14</f>
        <v>13500</v>
      </c>
      <c r="H14" s="44">
        <f t="shared" si="1"/>
        <v>1500</v>
      </c>
      <c r="I14" s="43"/>
      <c r="J14" s="34">
        <v>1500</v>
      </c>
      <c r="K14" s="36"/>
      <c r="L14" s="56"/>
    </row>
    <row r="15" spans="1:12">
      <c r="A15" s="17" t="s">
        <v>17</v>
      </c>
      <c r="B15" s="36">
        <v>250000</v>
      </c>
      <c r="C15" s="29">
        <v>224000</v>
      </c>
      <c r="D15" s="34">
        <v>205500</v>
      </c>
      <c r="E15" s="34">
        <v>0</v>
      </c>
      <c r="F15" s="24">
        <v>18500</v>
      </c>
      <c r="G15" s="29">
        <v>210500</v>
      </c>
      <c r="H15" s="44">
        <f t="shared" si="1"/>
        <v>-13500</v>
      </c>
      <c r="I15" s="43"/>
      <c r="J15" s="34">
        <v>-13500</v>
      </c>
      <c r="K15" s="36"/>
      <c r="L15" s="56"/>
    </row>
    <row r="16" spans="1:12">
      <c r="A16" s="17" t="s">
        <v>20</v>
      </c>
      <c r="B16" s="36">
        <v>100000</v>
      </c>
      <c r="C16" s="29">
        <v>98500</v>
      </c>
      <c r="D16" s="34">
        <v>98500</v>
      </c>
      <c r="E16" s="34">
        <v>0</v>
      </c>
      <c r="F16" s="24">
        <v>0</v>
      </c>
      <c r="G16" s="29">
        <f>D16+E16+F16</f>
        <v>98500</v>
      </c>
      <c r="H16" s="44">
        <f t="shared" si="1"/>
        <v>0</v>
      </c>
      <c r="I16" s="43"/>
      <c r="J16" s="34"/>
      <c r="K16" s="36"/>
      <c r="L16" s="56"/>
    </row>
    <row r="17" spans="1:12">
      <c r="A17" s="17" t="s">
        <v>18</v>
      </c>
      <c r="B17" s="36">
        <v>75000</v>
      </c>
      <c r="C17" s="29">
        <v>75000</v>
      </c>
      <c r="D17" s="34">
        <v>75000</v>
      </c>
      <c r="E17" s="34">
        <v>0</v>
      </c>
      <c r="F17" s="24">
        <v>0</v>
      </c>
      <c r="G17" s="29">
        <f>D17+E17+F17</f>
        <v>75000</v>
      </c>
      <c r="H17" s="44">
        <f t="shared" si="1"/>
        <v>0</v>
      </c>
      <c r="I17" s="43"/>
      <c r="J17" s="34"/>
      <c r="K17" s="36"/>
      <c r="L17" s="56"/>
    </row>
    <row r="18" spans="1:12">
      <c r="A18" s="19" t="s">
        <v>19</v>
      </c>
      <c r="B18" s="38">
        <f t="shared" ref="B18:F18" si="5">SUM(B19:B23)</f>
        <v>369500</v>
      </c>
      <c r="C18" s="28">
        <f>SUM(C19:C23)</f>
        <v>374500</v>
      </c>
      <c r="D18" s="33">
        <f t="shared" si="5"/>
        <v>294500</v>
      </c>
      <c r="E18" s="33">
        <f t="shared" si="5"/>
        <v>0</v>
      </c>
      <c r="F18" s="49">
        <f t="shared" si="5"/>
        <v>80000</v>
      </c>
      <c r="G18" s="28">
        <f>SUM(G19:G23)</f>
        <v>374500</v>
      </c>
      <c r="H18" s="28">
        <f t="shared" si="1"/>
        <v>0</v>
      </c>
      <c r="I18" s="42"/>
      <c r="J18" s="33"/>
      <c r="K18" s="38"/>
      <c r="L18" s="55"/>
    </row>
    <row r="19" spans="1:12">
      <c r="A19" s="17" t="s">
        <v>11</v>
      </c>
      <c r="B19" s="36">
        <v>7500</v>
      </c>
      <c r="C19" s="29">
        <v>7500</v>
      </c>
      <c r="D19" s="34">
        <v>5000</v>
      </c>
      <c r="E19" s="34">
        <v>0</v>
      </c>
      <c r="F19" s="24">
        <v>2500</v>
      </c>
      <c r="G19" s="29">
        <f>D19+E19+F19</f>
        <v>7500</v>
      </c>
      <c r="H19" s="29">
        <f t="shared" si="1"/>
        <v>0</v>
      </c>
      <c r="I19" s="43"/>
      <c r="J19" s="34"/>
      <c r="K19" s="36"/>
      <c r="L19" s="56"/>
    </row>
    <row r="20" spans="1:12">
      <c r="A20" s="17" t="s">
        <v>21</v>
      </c>
      <c r="B20" s="36">
        <v>125000</v>
      </c>
      <c r="C20" s="29">
        <v>155000</v>
      </c>
      <c r="D20" s="34">
        <v>140000</v>
      </c>
      <c r="E20" s="34">
        <v>0</v>
      </c>
      <c r="F20" s="24">
        <v>15000</v>
      </c>
      <c r="G20" s="29">
        <f>D20+E20+F20</f>
        <v>155000</v>
      </c>
      <c r="H20" s="29">
        <f t="shared" si="1"/>
        <v>0</v>
      </c>
      <c r="I20" s="43"/>
      <c r="J20" s="34"/>
      <c r="K20" s="36"/>
      <c r="L20" s="56"/>
    </row>
    <row r="21" spans="1:12">
      <c r="A21" s="17" t="s">
        <v>22</v>
      </c>
      <c r="B21" s="36">
        <v>140000</v>
      </c>
      <c r="C21" s="29">
        <v>115000</v>
      </c>
      <c r="D21" s="34">
        <v>89000</v>
      </c>
      <c r="E21" s="34">
        <v>0</v>
      </c>
      <c r="F21" s="24">
        <v>26000</v>
      </c>
      <c r="G21" s="29">
        <f>D21+E21+F21</f>
        <v>115000</v>
      </c>
      <c r="H21" s="29">
        <f t="shared" si="1"/>
        <v>0</v>
      </c>
      <c r="I21" s="43"/>
      <c r="J21" s="34"/>
      <c r="K21" s="36"/>
      <c r="L21" s="56"/>
    </row>
    <row r="22" spans="1:12">
      <c r="A22" s="17" t="s">
        <v>23</v>
      </c>
      <c r="B22" s="36">
        <v>55000</v>
      </c>
      <c r="C22" s="29">
        <v>55000</v>
      </c>
      <c r="D22" s="34">
        <v>35500</v>
      </c>
      <c r="E22" s="34">
        <v>0</v>
      </c>
      <c r="F22" s="24">
        <v>19500</v>
      </c>
      <c r="G22" s="29">
        <f>D22+E22+F22</f>
        <v>55000</v>
      </c>
      <c r="H22" s="29">
        <f t="shared" si="1"/>
        <v>0</v>
      </c>
      <c r="I22" s="43"/>
      <c r="J22" s="34"/>
      <c r="K22" s="36"/>
      <c r="L22" s="56"/>
    </row>
    <row r="23" spans="1:12">
      <c r="A23" s="17" t="s">
        <v>24</v>
      </c>
      <c r="B23" s="36">
        <v>42000</v>
      </c>
      <c r="C23" s="29">
        <v>42000</v>
      </c>
      <c r="D23" s="34">
        <v>25000</v>
      </c>
      <c r="E23" s="34">
        <v>0</v>
      </c>
      <c r="F23" s="24">
        <v>17000</v>
      </c>
      <c r="G23" s="29">
        <f>D23+E23+F23</f>
        <v>42000</v>
      </c>
      <c r="H23" s="29">
        <f t="shared" si="1"/>
        <v>0</v>
      </c>
      <c r="I23" s="43"/>
      <c r="J23" s="34"/>
      <c r="K23" s="36"/>
      <c r="L23" s="56"/>
    </row>
    <row r="24" spans="1:12">
      <c r="A24" s="19" t="s">
        <v>25</v>
      </c>
      <c r="B24" s="38">
        <f t="shared" ref="B24:F24" si="6">SUM(B25:B28)</f>
        <v>154000</v>
      </c>
      <c r="C24" s="28">
        <f>SUM(C25:C28)</f>
        <v>156500</v>
      </c>
      <c r="D24" s="33">
        <f t="shared" si="6"/>
        <v>151500</v>
      </c>
      <c r="E24" s="33">
        <f t="shared" si="6"/>
        <v>0</v>
      </c>
      <c r="F24" s="49">
        <f t="shared" si="6"/>
        <v>2000</v>
      </c>
      <c r="G24" s="28">
        <f>SUM(G25:G28)</f>
        <v>153500</v>
      </c>
      <c r="H24" s="28">
        <f t="shared" si="1"/>
        <v>-3000</v>
      </c>
      <c r="I24" s="42"/>
      <c r="J24" s="33"/>
      <c r="K24" s="38"/>
      <c r="L24" s="55"/>
    </row>
    <row r="25" spans="1:12">
      <c r="A25" s="17" t="s">
        <v>11</v>
      </c>
      <c r="B25" s="36">
        <v>8000</v>
      </c>
      <c r="C25" s="29">
        <v>10000</v>
      </c>
      <c r="D25" s="34">
        <v>9500</v>
      </c>
      <c r="E25" s="34">
        <v>0</v>
      </c>
      <c r="F25" s="24">
        <v>0</v>
      </c>
      <c r="G25" s="29">
        <f>D25+E25+F25</f>
        <v>9500</v>
      </c>
      <c r="H25" s="29">
        <f t="shared" si="1"/>
        <v>-500</v>
      </c>
      <c r="I25" s="43"/>
      <c r="J25" s="34"/>
      <c r="K25" s="36"/>
      <c r="L25" s="56">
        <v>-500</v>
      </c>
    </row>
    <row r="26" spans="1:12">
      <c r="A26" s="17" t="s">
        <v>28</v>
      </c>
      <c r="B26" s="36">
        <v>75000</v>
      </c>
      <c r="C26" s="29">
        <v>75000</v>
      </c>
      <c r="D26" s="34">
        <v>70500</v>
      </c>
      <c r="E26" s="34">
        <v>0</v>
      </c>
      <c r="F26" s="24">
        <v>2000</v>
      </c>
      <c r="G26" s="29">
        <f>D26+E26+F26</f>
        <v>72500</v>
      </c>
      <c r="H26" s="29">
        <f t="shared" si="1"/>
        <v>-2500</v>
      </c>
      <c r="I26" s="43"/>
      <c r="J26" s="34"/>
      <c r="K26" s="36"/>
      <c r="L26" s="56">
        <v>-2500</v>
      </c>
    </row>
    <row r="27" spans="1:12">
      <c r="A27" s="17" t="s">
        <v>26</v>
      </c>
      <c r="B27" s="36">
        <v>40500</v>
      </c>
      <c r="C27" s="29">
        <v>42000</v>
      </c>
      <c r="D27" s="34">
        <v>42000</v>
      </c>
      <c r="E27" s="34">
        <v>0</v>
      </c>
      <c r="F27" s="24">
        <v>0</v>
      </c>
      <c r="G27" s="29">
        <f>D27+E27+F27</f>
        <v>42000</v>
      </c>
      <c r="H27" s="29">
        <f t="shared" si="1"/>
        <v>0</v>
      </c>
      <c r="I27" s="43"/>
      <c r="J27" s="34"/>
      <c r="K27" s="36"/>
      <c r="L27" s="56"/>
    </row>
    <row r="28" spans="1:12">
      <c r="A28" s="17" t="s">
        <v>27</v>
      </c>
      <c r="B28" s="36">
        <v>30500</v>
      </c>
      <c r="C28" s="29">
        <v>29500</v>
      </c>
      <c r="D28" s="34">
        <v>29500</v>
      </c>
      <c r="E28" s="34">
        <v>0</v>
      </c>
      <c r="F28" s="24">
        <v>0</v>
      </c>
      <c r="G28" s="29">
        <f>D28+E28+F28</f>
        <v>29500</v>
      </c>
      <c r="H28" s="29">
        <f t="shared" si="1"/>
        <v>0</v>
      </c>
      <c r="I28" s="43"/>
      <c r="J28" s="34"/>
      <c r="K28" s="36"/>
      <c r="L28" s="56"/>
    </row>
    <row r="29" spans="1:12">
      <c r="A29" s="19" t="s">
        <v>29</v>
      </c>
      <c r="B29" s="38">
        <f t="shared" ref="B29:F29" si="7">SUM(B30:B39)</f>
        <v>3860550</v>
      </c>
      <c r="C29" s="28">
        <f>SUM(C30:C39)</f>
        <v>3866100</v>
      </c>
      <c r="D29" s="33">
        <f t="shared" si="7"/>
        <v>2321850</v>
      </c>
      <c r="E29" s="33">
        <f t="shared" si="7"/>
        <v>1517750</v>
      </c>
      <c r="F29" s="49">
        <f t="shared" si="7"/>
        <v>95500</v>
      </c>
      <c r="G29" s="28">
        <f>SUM(G30:G39)</f>
        <v>3935100</v>
      </c>
      <c r="H29" s="28">
        <f t="shared" si="1"/>
        <v>69000</v>
      </c>
      <c r="I29" s="42"/>
      <c r="J29" s="33"/>
      <c r="K29" s="38"/>
      <c r="L29" s="55"/>
    </row>
    <row r="30" spans="1:12">
      <c r="A30" s="17" t="s">
        <v>30</v>
      </c>
      <c r="B30" s="36">
        <v>1550250</v>
      </c>
      <c r="C30" s="29">
        <v>1550250</v>
      </c>
      <c r="D30" s="34">
        <v>750000</v>
      </c>
      <c r="E30" s="34">
        <v>800250</v>
      </c>
      <c r="F30" s="24">
        <v>0</v>
      </c>
      <c r="G30" s="29">
        <f t="shared" ref="G30:G39" si="8">D30+E30+F30</f>
        <v>1550250</v>
      </c>
      <c r="H30" s="29">
        <f t="shared" si="1"/>
        <v>0</v>
      </c>
      <c r="I30" s="43"/>
      <c r="J30" s="34"/>
      <c r="K30" s="36"/>
      <c r="L30" s="56"/>
    </row>
    <row r="31" spans="1:12">
      <c r="A31" s="17" t="s">
        <v>31</v>
      </c>
      <c r="B31" s="36">
        <v>789500</v>
      </c>
      <c r="C31" s="29">
        <v>770500</v>
      </c>
      <c r="D31" s="34">
        <v>250000</v>
      </c>
      <c r="E31" s="34">
        <v>520500</v>
      </c>
      <c r="F31" s="24">
        <v>75000</v>
      </c>
      <c r="G31" s="29">
        <f t="shared" si="8"/>
        <v>845500</v>
      </c>
      <c r="H31" s="29">
        <f t="shared" si="1"/>
        <v>75000</v>
      </c>
      <c r="I31" s="43">
        <v>75000</v>
      </c>
      <c r="J31" s="34"/>
      <c r="K31" s="36"/>
      <c r="L31" s="56"/>
    </row>
    <row r="32" spans="1:12">
      <c r="A32" s="17" t="s">
        <v>32</v>
      </c>
      <c r="B32" s="36">
        <v>543200</v>
      </c>
      <c r="C32" s="29">
        <v>575000</v>
      </c>
      <c r="D32" s="34">
        <v>575000</v>
      </c>
      <c r="E32" s="34">
        <v>0</v>
      </c>
      <c r="F32" s="24">
        <v>0</v>
      </c>
      <c r="G32" s="29">
        <f t="shared" si="8"/>
        <v>575000</v>
      </c>
      <c r="H32" s="29">
        <f t="shared" si="1"/>
        <v>0</v>
      </c>
      <c r="I32" s="43"/>
      <c r="J32" s="34"/>
      <c r="K32" s="36"/>
      <c r="L32" s="56"/>
    </row>
    <row r="33" spans="1:13">
      <c r="A33" s="17" t="s">
        <v>33</v>
      </c>
      <c r="B33" s="36">
        <v>421500</v>
      </c>
      <c r="C33" s="29">
        <v>421500</v>
      </c>
      <c r="D33" s="34">
        <v>347500</v>
      </c>
      <c r="E33" s="34">
        <v>70000</v>
      </c>
      <c r="F33" s="24">
        <v>0</v>
      </c>
      <c r="G33" s="29">
        <f t="shared" si="8"/>
        <v>417500</v>
      </c>
      <c r="H33" s="29">
        <f t="shared" si="1"/>
        <v>-4000</v>
      </c>
      <c r="I33" s="43"/>
      <c r="J33" s="34">
        <v>-4000</v>
      </c>
      <c r="K33" s="36"/>
      <c r="L33" s="56"/>
    </row>
    <row r="34" spans="1:13">
      <c r="A34" s="17" t="s">
        <v>34</v>
      </c>
      <c r="B34" s="36">
        <v>226000</v>
      </c>
      <c r="C34" s="29">
        <v>222000</v>
      </c>
      <c r="D34" s="34">
        <v>185500</v>
      </c>
      <c r="E34" s="34">
        <v>36000</v>
      </c>
      <c r="F34" s="24">
        <v>500</v>
      </c>
      <c r="G34" s="29">
        <f t="shared" si="8"/>
        <v>222000</v>
      </c>
      <c r="H34" s="29">
        <f t="shared" si="1"/>
        <v>0</v>
      </c>
      <c r="I34" s="43"/>
      <c r="J34" s="34"/>
      <c r="K34" s="36"/>
      <c r="L34" s="56"/>
    </row>
    <row r="35" spans="1:13">
      <c r="A35" s="17" t="s">
        <v>35</v>
      </c>
      <c r="B35" s="36">
        <v>125850</v>
      </c>
      <c r="C35" s="29">
        <v>125850</v>
      </c>
      <c r="D35" s="34">
        <v>125850</v>
      </c>
      <c r="E35" s="34">
        <v>0</v>
      </c>
      <c r="F35" s="24">
        <v>0</v>
      </c>
      <c r="G35" s="29">
        <f t="shared" si="8"/>
        <v>125850</v>
      </c>
      <c r="H35" s="29">
        <f t="shared" si="1"/>
        <v>0</v>
      </c>
      <c r="I35" s="43"/>
      <c r="J35" s="34"/>
      <c r="K35" s="36"/>
      <c r="L35" s="56"/>
    </row>
    <row r="36" spans="1:13">
      <c r="A36" s="17" t="s">
        <v>36</v>
      </c>
      <c r="B36" s="36">
        <v>98500</v>
      </c>
      <c r="C36" s="29">
        <v>88500</v>
      </c>
      <c r="D36" s="34">
        <v>15000</v>
      </c>
      <c r="E36" s="34">
        <v>73500</v>
      </c>
      <c r="F36" s="24">
        <v>0</v>
      </c>
      <c r="G36" s="29">
        <f t="shared" si="8"/>
        <v>88500</v>
      </c>
      <c r="H36" s="29">
        <f t="shared" si="1"/>
        <v>0</v>
      </c>
      <c r="I36" s="43"/>
      <c r="J36" s="34"/>
      <c r="K36" s="36"/>
      <c r="L36" s="56"/>
    </row>
    <row r="37" spans="1:13">
      <c r="A37" s="17" t="s">
        <v>37</v>
      </c>
      <c r="B37" s="36">
        <v>65750</v>
      </c>
      <c r="C37" s="29">
        <v>72500</v>
      </c>
      <c r="D37" s="34">
        <v>55000</v>
      </c>
      <c r="E37" s="34">
        <v>17500</v>
      </c>
      <c r="F37" s="24"/>
      <c r="G37" s="29">
        <f t="shared" si="8"/>
        <v>72500</v>
      </c>
      <c r="H37" s="29">
        <f t="shared" ref="H37:H55" si="9">G37-C37</f>
        <v>0</v>
      </c>
      <c r="I37" s="43"/>
      <c r="J37" s="34"/>
      <c r="K37" s="36"/>
      <c r="L37" s="56"/>
    </row>
    <row r="38" spans="1:13">
      <c r="A38" s="17" t="s">
        <v>39</v>
      </c>
      <c r="B38" s="36">
        <v>15000</v>
      </c>
      <c r="C38" s="29">
        <v>15000</v>
      </c>
      <c r="D38" s="34">
        <v>0</v>
      </c>
      <c r="E38" s="34">
        <v>0</v>
      </c>
      <c r="F38" s="24">
        <v>15000</v>
      </c>
      <c r="G38" s="29">
        <f t="shared" si="8"/>
        <v>15000</v>
      </c>
      <c r="H38" s="29">
        <f t="shared" si="9"/>
        <v>0</v>
      </c>
      <c r="I38" s="43"/>
      <c r="J38" s="34"/>
      <c r="K38" s="36"/>
      <c r="L38" s="56"/>
    </row>
    <row r="39" spans="1:13">
      <c r="A39" s="17" t="s">
        <v>38</v>
      </c>
      <c r="B39" s="36">
        <v>25000</v>
      </c>
      <c r="C39" s="29">
        <v>25000</v>
      </c>
      <c r="D39" s="34">
        <v>18000</v>
      </c>
      <c r="E39" s="34">
        <v>0</v>
      </c>
      <c r="F39" s="24">
        <v>5000</v>
      </c>
      <c r="G39" s="29">
        <f t="shared" si="8"/>
        <v>23000</v>
      </c>
      <c r="H39" s="29">
        <f t="shared" si="9"/>
        <v>-2000</v>
      </c>
      <c r="I39" s="43"/>
      <c r="J39" s="34">
        <v>-2000</v>
      </c>
      <c r="K39" s="36"/>
      <c r="L39" s="56"/>
    </row>
    <row r="40" spans="1:13">
      <c r="A40" s="19" t="s">
        <v>40</v>
      </c>
      <c r="B40" s="38">
        <f t="shared" ref="B40:F40" si="10">SUM(B41:B46)</f>
        <v>1114680</v>
      </c>
      <c r="C40" s="28">
        <f>SUM(C41:C46)</f>
        <v>1143000</v>
      </c>
      <c r="D40" s="33">
        <f t="shared" si="10"/>
        <v>711450</v>
      </c>
      <c r="E40" s="33">
        <f t="shared" si="10"/>
        <v>400500</v>
      </c>
      <c r="F40" s="49">
        <f t="shared" si="10"/>
        <v>29500</v>
      </c>
      <c r="G40" s="28">
        <f>SUM(G41:G46)</f>
        <v>1141450</v>
      </c>
      <c r="H40" s="28">
        <f t="shared" si="9"/>
        <v>-1550</v>
      </c>
      <c r="I40" s="42"/>
      <c r="J40" s="33"/>
      <c r="K40" s="38"/>
      <c r="L40" s="55"/>
    </row>
    <row r="41" spans="1:13">
      <c r="A41" s="17" t="s">
        <v>11</v>
      </c>
      <c r="B41" s="36">
        <v>45500</v>
      </c>
      <c r="C41" s="29">
        <v>40500</v>
      </c>
      <c r="D41" s="34">
        <v>22000</v>
      </c>
      <c r="E41" s="34">
        <v>0</v>
      </c>
      <c r="F41" s="24">
        <v>15500</v>
      </c>
      <c r="G41" s="29">
        <f t="shared" ref="G41:G46" si="11">D41+E41+F41</f>
        <v>37500</v>
      </c>
      <c r="H41" s="29">
        <f t="shared" si="9"/>
        <v>-3000</v>
      </c>
      <c r="I41" s="43"/>
      <c r="J41" s="34"/>
      <c r="K41" s="36">
        <v>-3000</v>
      </c>
      <c r="L41" s="56"/>
    </row>
    <row r="42" spans="1:13">
      <c r="A42" s="17" t="s">
        <v>41</v>
      </c>
      <c r="B42" s="36">
        <v>35000</v>
      </c>
      <c r="C42" s="29">
        <v>28000</v>
      </c>
      <c r="D42" s="34">
        <v>18250</v>
      </c>
      <c r="E42" s="34">
        <v>0</v>
      </c>
      <c r="F42" s="24">
        <v>9000</v>
      </c>
      <c r="G42" s="29">
        <f t="shared" si="11"/>
        <v>27250</v>
      </c>
      <c r="H42" s="29">
        <f t="shared" si="9"/>
        <v>-750</v>
      </c>
      <c r="I42" s="43"/>
      <c r="J42" s="34"/>
      <c r="K42" s="36">
        <v>-750</v>
      </c>
      <c r="L42" s="56"/>
    </row>
    <row r="43" spans="1:13">
      <c r="A43" s="17" t="s">
        <v>42</v>
      </c>
      <c r="B43" s="36">
        <v>15000</v>
      </c>
      <c r="C43" s="29">
        <v>15000</v>
      </c>
      <c r="D43" s="34">
        <v>12500</v>
      </c>
      <c r="E43" s="34">
        <v>0</v>
      </c>
      <c r="F43" s="24">
        <v>2500</v>
      </c>
      <c r="G43" s="29">
        <f t="shared" si="11"/>
        <v>15000</v>
      </c>
      <c r="H43" s="29">
        <f t="shared" si="9"/>
        <v>0</v>
      </c>
      <c r="I43" s="43"/>
      <c r="J43" s="34"/>
      <c r="K43" s="36"/>
      <c r="L43" s="56"/>
    </row>
    <row r="44" spans="1:13">
      <c r="A44" s="17" t="s">
        <v>43</v>
      </c>
      <c r="B44" s="36">
        <v>450680</v>
      </c>
      <c r="C44" s="29">
        <v>485500</v>
      </c>
      <c r="D44" s="34">
        <v>250500</v>
      </c>
      <c r="E44" s="34">
        <v>250000</v>
      </c>
      <c r="F44" s="24">
        <v>0</v>
      </c>
      <c r="G44" s="29">
        <f t="shared" si="11"/>
        <v>500500</v>
      </c>
      <c r="H44" s="29">
        <f t="shared" si="9"/>
        <v>15000</v>
      </c>
      <c r="I44" s="43"/>
      <c r="J44" s="34"/>
      <c r="K44" s="36">
        <v>15000</v>
      </c>
      <c r="L44" s="56"/>
    </row>
    <row r="45" spans="1:13">
      <c r="A45" s="17" t="s">
        <v>44</v>
      </c>
      <c r="B45" s="36">
        <v>348500</v>
      </c>
      <c r="C45" s="29">
        <v>348500</v>
      </c>
      <c r="D45" s="34">
        <v>198000</v>
      </c>
      <c r="E45" s="34">
        <v>150500</v>
      </c>
      <c r="F45" s="24">
        <v>0</v>
      </c>
      <c r="G45" s="29">
        <f t="shared" si="11"/>
        <v>348500</v>
      </c>
      <c r="H45" s="29">
        <f t="shared" si="9"/>
        <v>0</v>
      </c>
      <c r="I45" s="43"/>
      <c r="J45" s="34"/>
      <c r="K45" s="36"/>
      <c r="L45" s="56"/>
      <c r="M45" s="1"/>
    </row>
    <row r="46" spans="1:13">
      <c r="A46" s="17" t="s">
        <v>45</v>
      </c>
      <c r="B46" s="36">
        <v>220000</v>
      </c>
      <c r="C46" s="29">
        <v>225500</v>
      </c>
      <c r="D46" s="34">
        <v>210200</v>
      </c>
      <c r="E46" s="34">
        <v>0</v>
      </c>
      <c r="F46" s="24">
        <v>2500</v>
      </c>
      <c r="G46" s="29">
        <f t="shared" si="11"/>
        <v>212700</v>
      </c>
      <c r="H46" s="29">
        <f t="shared" si="9"/>
        <v>-12800</v>
      </c>
      <c r="I46" s="43"/>
      <c r="J46" s="34"/>
      <c r="K46" s="36">
        <v>-12800</v>
      </c>
      <c r="L46" s="56"/>
      <c r="M46" s="1"/>
    </row>
    <row r="47" spans="1:13">
      <c r="A47" s="19" t="s">
        <v>46</v>
      </c>
      <c r="B47" s="38">
        <f t="shared" ref="B47:F47" si="12">SUM(B48:B50)</f>
        <v>260300</v>
      </c>
      <c r="C47" s="28">
        <f>SUM(C48:C50)</f>
        <v>280300</v>
      </c>
      <c r="D47" s="33">
        <f t="shared" si="12"/>
        <v>0</v>
      </c>
      <c r="E47" s="33">
        <f t="shared" si="12"/>
        <v>0</v>
      </c>
      <c r="F47" s="49">
        <f t="shared" si="12"/>
        <v>280300</v>
      </c>
      <c r="G47" s="28">
        <f>SUM(G48:G50)</f>
        <v>280300</v>
      </c>
      <c r="H47" s="28">
        <f t="shared" si="9"/>
        <v>0</v>
      </c>
      <c r="I47" s="42"/>
      <c r="J47" s="33"/>
      <c r="K47" s="38"/>
      <c r="L47" s="55"/>
    </row>
    <row r="48" spans="1:13">
      <c r="A48" s="17" t="s">
        <v>11</v>
      </c>
      <c r="B48" s="36">
        <v>25800</v>
      </c>
      <c r="C48" s="29">
        <v>25800</v>
      </c>
      <c r="D48" s="34">
        <v>0</v>
      </c>
      <c r="E48" s="34">
        <v>0</v>
      </c>
      <c r="F48" s="24">
        <v>25800</v>
      </c>
      <c r="G48" s="29">
        <f>D48+E48+F48</f>
        <v>25800</v>
      </c>
      <c r="H48" s="29">
        <f t="shared" si="9"/>
        <v>0</v>
      </c>
      <c r="I48" s="43"/>
      <c r="J48" s="34"/>
      <c r="K48" s="36"/>
      <c r="L48" s="56"/>
    </row>
    <row r="49" spans="1:12">
      <c r="A49" s="17" t="s">
        <v>47</v>
      </c>
      <c r="B49" s="36">
        <v>80000</v>
      </c>
      <c r="C49" s="29">
        <v>100000</v>
      </c>
      <c r="D49" s="34">
        <v>0</v>
      </c>
      <c r="E49" s="34">
        <v>0</v>
      </c>
      <c r="F49" s="24">
        <v>100000</v>
      </c>
      <c r="G49" s="29">
        <f>D49+E49+F49</f>
        <v>100000</v>
      </c>
      <c r="H49" s="29">
        <f t="shared" si="9"/>
        <v>0</v>
      </c>
      <c r="I49" s="43"/>
      <c r="J49" s="34"/>
      <c r="K49" s="36"/>
      <c r="L49" s="56"/>
    </row>
    <row r="50" spans="1:12">
      <c r="A50" s="17" t="s">
        <v>36</v>
      </c>
      <c r="B50" s="36">
        <v>154500</v>
      </c>
      <c r="C50" s="29">
        <v>154500</v>
      </c>
      <c r="D50" s="34">
        <v>0</v>
      </c>
      <c r="E50" s="34">
        <v>0</v>
      </c>
      <c r="F50" s="24">
        <v>154500</v>
      </c>
      <c r="G50" s="29">
        <f>D50+E50+F50</f>
        <v>154500</v>
      </c>
      <c r="H50" s="29">
        <f t="shared" si="9"/>
        <v>0</v>
      </c>
      <c r="I50" s="43"/>
      <c r="J50" s="34"/>
      <c r="K50" s="36"/>
      <c r="L50" s="56"/>
    </row>
    <row r="51" spans="1:12">
      <c r="A51" s="19" t="s">
        <v>48</v>
      </c>
      <c r="B51" s="38">
        <f t="shared" ref="B51:F51" si="13">SUM(B52:B55)</f>
        <v>740000</v>
      </c>
      <c r="C51" s="28">
        <f>SUM(C52:C55)</f>
        <v>692500</v>
      </c>
      <c r="D51" s="33">
        <f t="shared" si="13"/>
        <v>17500</v>
      </c>
      <c r="E51" s="33">
        <f t="shared" si="13"/>
        <v>0</v>
      </c>
      <c r="F51" s="49">
        <f t="shared" si="13"/>
        <v>675000</v>
      </c>
      <c r="G51" s="28">
        <f>SUM(G52:G55)</f>
        <v>692500</v>
      </c>
      <c r="H51" s="28">
        <f t="shared" si="9"/>
        <v>0</v>
      </c>
      <c r="I51" s="42"/>
      <c r="J51" s="33"/>
      <c r="K51" s="38"/>
      <c r="L51" s="55"/>
    </row>
    <row r="52" spans="1:12">
      <c r="A52" s="17" t="s">
        <v>49</v>
      </c>
      <c r="B52" s="36">
        <v>25000</v>
      </c>
      <c r="C52" s="29">
        <v>27500</v>
      </c>
      <c r="D52" s="34">
        <v>12000</v>
      </c>
      <c r="E52" s="34">
        <v>0</v>
      </c>
      <c r="F52" s="24">
        <v>15500</v>
      </c>
      <c r="G52" s="29">
        <f>D52+E52+F52</f>
        <v>27500</v>
      </c>
      <c r="H52" s="29">
        <f t="shared" si="9"/>
        <v>0</v>
      </c>
      <c r="I52" s="40"/>
      <c r="J52" s="34"/>
      <c r="K52" s="36"/>
      <c r="L52" s="56"/>
    </row>
    <row r="53" spans="1:12">
      <c r="A53" s="17" t="s">
        <v>50</v>
      </c>
      <c r="B53" s="36">
        <v>15000</v>
      </c>
      <c r="C53" s="29">
        <v>15000</v>
      </c>
      <c r="D53" s="34">
        <v>5500</v>
      </c>
      <c r="E53" s="34">
        <v>0</v>
      </c>
      <c r="F53" s="24">
        <v>9500</v>
      </c>
      <c r="G53" s="29">
        <f>D53+E53+F53</f>
        <v>15000</v>
      </c>
      <c r="H53" s="29">
        <f t="shared" si="9"/>
        <v>0</v>
      </c>
      <c r="I53" s="43"/>
      <c r="J53" s="34"/>
      <c r="K53" s="36"/>
      <c r="L53" s="56"/>
    </row>
    <row r="54" spans="1:12">
      <c r="A54" s="17" t="s">
        <v>51</v>
      </c>
      <c r="B54" s="36">
        <v>200000</v>
      </c>
      <c r="C54" s="29">
        <v>200000</v>
      </c>
      <c r="D54" s="34">
        <v>0</v>
      </c>
      <c r="E54" s="34">
        <v>0</v>
      </c>
      <c r="F54" s="24">
        <v>200000</v>
      </c>
      <c r="G54" s="44">
        <f>D54+E54+F54</f>
        <v>200000</v>
      </c>
      <c r="H54" s="29">
        <f t="shared" si="9"/>
        <v>0</v>
      </c>
      <c r="I54" s="43"/>
      <c r="J54" s="34"/>
      <c r="K54" s="36"/>
      <c r="L54" s="56"/>
    </row>
    <row r="55" spans="1:12" ht="13.5" thickBot="1">
      <c r="A55" s="57" t="s">
        <v>52</v>
      </c>
      <c r="B55" s="58">
        <v>500000</v>
      </c>
      <c r="C55" s="59">
        <v>450000</v>
      </c>
      <c r="D55" s="60">
        <v>0</v>
      </c>
      <c r="E55" s="60">
        <v>0</v>
      </c>
      <c r="F55" s="61">
        <v>450000</v>
      </c>
      <c r="G55" s="59">
        <f>D55+E55+F55</f>
        <v>450000</v>
      </c>
      <c r="H55" s="59">
        <f t="shared" si="9"/>
        <v>0</v>
      </c>
      <c r="I55" s="62"/>
      <c r="J55" s="60"/>
      <c r="K55" s="58"/>
      <c r="L55" s="63"/>
    </row>
  </sheetData>
  <sheetProtection selectLockedCells="1" autoFilter="0"/>
  <mergeCells count="1">
    <mergeCell ref="I1:L1"/>
  </mergeCells>
  <conditionalFormatting sqref="D4">
    <cfRule type="expression" dxfId="14" priority="197">
      <formula>IF(D4&lt;C4-450,1,0)</formula>
    </cfRule>
    <cfRule type="expression" dxfId="13" priority="198">
      <formula>IF(D4&gt;C4+450,1,0)</formula>
    </cfRule>
  </conditionalFormatting>
  <conditionalFormatting sqref="K4 B5:C55 B4:E4">
    <cfRule type="expression" priority="163" stopIfTrue="1">
      <formula>IF(B4="",1,0)</formula>
    </cfRule>
  </conditionalFormatting>
  <conditionalFormatting sqref="A2">
    <cfRule type="expression" dxfId="12" priority="162">
      <formula>IF(A2="",0,1)</formula>
    </cfRule>
  </conditionalFormatting>
  <conditionalFormatting sqref="C5:C55">
    <cfRule type="expression" dxfId="11" priority="161">
      <formula>IF(C5&lt;0,1,0)</formula>
    </cfRule>
  </conditionalFormatting>
  <conditionalFormatting sqref="K4">
    <cfRule type="expression" dxfId="10" priority="88">
      <formula>IF(K4&lt;#REF!-450,1,0)</formula>
    </cfRule>
    <cfRule type="expression" dxfId="9" priority="89">
      <formula>IF(K4&gt;#REF!+450,1,0)</formula>
    </cfRule>
  </conditionalFormatting>
  <conditionalFormatting sqref="J4">
    <cfRule type="expression" priority="40" stopIfTrue="1">
      <formula>IF(J4="",1,0)</formula>
    </cfRule>
  </conditionalFormatting>
  <conditionalFormatting sqref="L4">
    <cfRule type="expression" priority="24" stopIfTrue="1">
      <formula>IF(L4="",1,0)</formula>
    </cfRule>
  </conditionalFormatting>
  <conditionalFormatting sqref="L4">
    <cfRule type="expression" priority="22" stopIfTrue="1">
      <formula>IF(L4="",1,0)</formula>
    </cfRule>
  </conditionalFormatting>
  <conditionalFormatting sqref="L4">
    <cfRule type="expression" dxfId="8" priority="25">
      <formula>IF(L4&lt;#REF!-450,1,0)</formula>
    </cfRule>
    <cfRule type="expression" dxfId="7" priority="26">
      <formula>IF(L4&gt;#REF!+450,1,0)</formula>
    </cfRule>
  </conditionalFormatting>
  <conditionalFormatting sqref="I4">
    <cfRule type="expression" priority="19" stopIfTrue="1">
      <formula>IF(I4="",1,0)</formula>
    </cfRule>
  </conditionalFormatting>
  <conditionalFormatting sqref="C4">
    <cfRule type="expression" priority="14" stopIfTrue="1">
      <formula>IF(C4="",1,0)</formula>
    </cfRule>
  </conditionalFormatting>
  <conditionalFormatting sqref="F4">
    <cfRule type="expression" priority="10" stopIfTrue="1">
      <formula>IF(F4="",1,0)</formula>
    </cfRule>
  </conditionalFormatting>
  <conditionalFormatting sqref="F4">
    <cfRule type="expression" dxfId="6" priority="11">
      <formula>IF(F4&lt;#REF!-450,1,0)</formula>
    </cfRule>
    <cfRule type="expression" dxfId="5" priority="12">
      <formula>IF(F4&gt;#REF!+450,1,0)</formula>
    </cfRule>
  </conditionalFormatting>
  <conditionalFormatting sqref="G4">
    <cfRule type="expression" priority="7" stopIfTrue="1">
      <formula>IF(G4="",1,0)</formula>
    </cfRule>
  </conditionalFormatting>
  <conditionalFormatting sqref="G4">
    <cfRule type="expression" dxfId="4" priority="8">
      <formula>IF(G4&lt;#REF!-450,1,0)</formula>
    </cfRule>
    <cfRule type="expression" dxfId="3" priority="9">
      <formula>IF(G4&gt;#REF!+450,1,0)</formula>
    </cfRule>
  </conditionalFormatting>
  <conditionalFormatting sqref="H4">
    <cfRule type="expression" priority="2" stopIfTrue="1">
      <formula>IF(H4="",1,0)</formula>
    </cfRule>
  </conditionalFormatting>
  <conditionalFormatting sqref="H4">
    <cfRule type="expression" priority="3" stopIfTrue="1">
      <formula>IF(H4="",1,0)</formula>
    </cfRule>
  </conditionalFormatting>
  <conditionalFormatting sqref="E4">
    <cfRule type="expression" dxfId="2" priority="332">
      <formula>IF(E4&lt;C4-450,1,0)</formula>
    </cfRule>
    <cfRule type="expression" dxfId="1" priority="333">
      <formula>IF(E4&gt;C4+450,1,0)</formula>
    </cfRule>
  </conditionalFormatting>
  <conditionalFormatting sqref="H4:H55">
    <cfRule type="cellIs" dxfId="0" priority="1" operator="greaterThan">
      <formula>0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 de costes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2019-02-20T13:42:08Z</dcterms:created>
  <dcterms:modified xsi:type="dcterms:W3CDTF">2019-02-20T13:42:31Z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339dd7-e0cb-43aa-a61d-fed1619267bf_Enabled">
    <vt:lpwstr>True</vt:lpwstr>
  </property>
  <property fmtid="{D5CDD505-2E9C-101B-9397-08002B2CF9AE}" pid="3" name="MSIP_Label_b5339dd7-e0cb-43aa-a61d-fed1619267bf_SiteId">
    <vt:lpwstr>d2d2794a-61cc-4823-9690-8e288fd554cc</vt:lpwstr>
  </property>
  <property fmtid="{D5CDD505-2E9C-101B-9397-08002B2CF9AE}" pid="4" name="MSIP_Label_b5339dd7-e0cb-43aa-a61d-fed1619267bf_Owner">
    <vt:lpwstr>DEVELAF@tetrapak.com</vt:lpwstr>
  </property>
  <property fmtid="{D5CDD505-2E9C-101B-9397-08002B2CF9AE}" pid="5" name="MSIP_Label_b5339dd7-e0cb-43aa-a61d-fed1619267bf_SetDate">
    <vt:lpwstr>2019-02-20T13:42:31.2515366Z</vt:lpwstr>
  </property>
  <property fmtid="{D5CDD505-2E9C-101B-9397-08002B2CF9AE}" pid="6" name="MSIP_Label_b5339dd7-e0cb-43aa-a61d-fed1619267bf_Name">
    <vt:lpwstr>Public</vt:lpwstr>
  </property>
  <property fmtid="{D5CDD505-2E9C-101B-9397-08002B2CF9AE}" pid="7" name="MSIP_Label_b5339dd7-e0cb-43aa-a61d-fed1619267bf_Application">
    <vt:lpwstr>Microsoft Azure Information Protection</vt:lpwstr>
  </property>
  <property fmtid="{D5CDD505-2E9C-101B-9397-08002B2CF9AE}" pid="8" name="MSIP_Label_b5339dd7-e0cb-43aa-a61d-fed1619267bf_Extended_MSFT_Method">
    <vt:lpwstr>Manual</vt:lpwstr>
  </property>
  <property fmtid="{D5CDD505-2E9C-101B-9397-08002B2CF9AE}" pid="9" name="Sensitivity">
    <vt:lpwstr>Public</vt:lpwstr>
  </property>
</Properties>
</file>